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17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<sst xmlns="http://schemas.openxmlformats.org/spreadsheetml/2006/main" count="29" uniqueCount="29">
  <si>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单位名称</t>
  </si>
  <si>
    <t>按人口核定编制情况（人）</t>
  </si>
  <si>
    <t>行政区域面积（平方公里）</t>
  </si>
  <si>
    <t>人均财力</t>
  </si>
  <si>
    <t>人均财力困难系数</t>
  </si>
  <si>
    <t>是否享受省直管待遇的系数</t>
  </si>
  <si>
    <t>总权数15栏=（7栏+9栏）*11栏*12栏</t>
  </si>
  <si>
    <t>此次补助资金（万元）</t>
  </si>
  <si>
    <t>备注</t>
  </si>
  <si>
    <t>农业人口数</t>
  </si>
  <si>
    <t>非农业人口</t>
  </si>
  <si>
    <t>总编制数</t>
  </si>
  <si>
    <t>资阳区</t>
  </si>
  <si>
    <t>1.0</t>
  </si>
  <si>
    <t>大通湖管理区</t>
  </si>
  <si>
    <t>赫山区</t>
  </si>
  <si>
    <t>高新区</t>
  </si>
  <si>
    <t>附件：</t>
  </si>
  <si>
    <t>行政区划面积的权重9栏=8栏*0.3/全省面积213407（%）</t>
  </si>
  <si>
    <t>栏次</t>
  </si>
  <si>
    <t>按农业人口确定的编制数</t>
  </si>
  <si>
    <t>按非农业人口确定的编制数</t>
  </si>
  <si>
    <t>合  计</t>
  </si>
  <si>
    <t>2017年基层医疗卫生机构实施基本药物制度省级财政补助资金分配表</t>
  </si>
  <si>
    <t>2016年末人口数（人）</t>
  </si>
  <si>
    <r>
      <t>益财社指【2017】</t>
    </r>
    <r>
      <rPr>
        <sz val="10"/>
        <rFont val="宋体"/>
        <family val="0"/>
      </rPr>
      <t>9</t>
    </r>
    <r>
      <rPr>
        <sz val="10"/>
        <rFont val="宋体"/>
        <family val="0"/>
      </rPr>
      <t>号已预拨</t>
    </r>
  </si>
  <si>
    <t>总编制数所占权重7栏=6栏*0.7/总编制数82976（%）</t>
  </si>
  <si>
    <t>说明：1、按省厅计算办法将“赫山区”资金总额分配赫山区与高新区，行政区划面积来源于市国土局（2012年）。人口数按市公安局提供2016年户籍人口数。</t>
  </si>
  <si>
    <r>
      <t xml:space="preserve">      2、计算公式为：15</t>
    </r>
    <r>
      <rPr>
        <sz val="10"/>
        <rFont val="宋体"/>
        <family val="0"/>
      </rPr>
      <t>栏=13栏/120.</t>
    </r>
    <r>
      <rPr>
        <sz val="10"/>
        <rFont val="宋体"/>
        <family val="0"/>
      </rPr>
      <t>7025</t>
    </r>
    <r>
      <rPr>
        <sz val="10"/>
        <rFont val="宋体"/>
        <family val="0"/>
      </rPr>
      <t>*</t>
    </r>
    <r>
      <rPr>
        <sz val="10"/>
        <rFont val="宋体"/>
        <family val="0"/>
      </rPr>
      <t>662</t>
    </r>
    <r>
      <rPr>
        <sz val="10"/>
        <rFont val="宋体"/>
        <family val="0"/>
      </rPr>
      <t>00万元</t>
    </r>
    <r>
      <rPr>
        <sz val="10"/>
        <rFont val="宋体"/>
        <family val="0"/>
      </rPr>
      <t>-第14栏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</si>
</sst>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  <numFmt numFmtId="178" formatCode="0.0_ "/>
    <numFmt numFmtId="179" formatCode="0.00_);\(0.00\)"/>
    <numFmt numFmtId="180" formatCode="0.0000_);\(0.0000\)"/>
    <numFmt numFmtId="181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22" fillId="0" borderId="9" xfId="0" applyNumberFormat="1" applyFont="1" applyBorder="1" applyAlignment="1">
      <alignment vertical="center" wrapText="1"/>
    </xf>
    <xf numFmtId="176" fontId="22" fillId="0" borderId="9" xfId="0" applyNumberFormat="1" applyFont="1" applyBorder="1" applyAlignment="1">
      <alignment horizontal="center" vertical="center"/>
    </xf>
    <xf numFmtId="177" fontId="22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 quotePrefix="1">
      <alignment horizontal="center" vertical="center" wrapText="1"/>
    </xf>
    <xf numFmtId="0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/>
    </xf>
    <xf numFmtId="178" fontId="22" fillId="0" borderId="9" xfId="0" applyNumberFormat="1" applyFont="1" applyBorder="1" applyAlignment="1">
      <alignment horizontal="center" vertical="center"/>
    </xf>
    <xf numFmtId="181" fontId="22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19" borderId="10" xfId="0" applyFont="1" applyFill="1" applyBorder="1" applyAlignment="1">
      <alignment horizontal="center" vertical="center" wrapText="1"/>
    </xf>
    <xf numFmtId="176" fontId="22" fillId="19" borderId="10" xfId="0" applyNumberFormat="1" applyFont="1" applyFill="1" applyBorder="1" applyAlignment="1">
      <alignment horizontal="center" vertical="center" wrapText="1"/>
    </xf>
    <xf numFmtId="177" fontId="22" fillId="19" borderId="10" xfId="0" applyNumberFormat="1" applyFont="1" applyFill="1" applyBorder="1" applyAlignment="1">
      <alignment horizontal="center" vertical="center" wrapText="1"/>
    </xf>
    <xf numFmtId="0" fontId="22" fillId="19" borderId="9" xfId="0" applyNumberFormat="1" applyFont="1" applyFill="1" applyBorder="1" applyAlignment="1">
      <alignment horizontal="center" vertical="center" wrapText="1"/>
    </xf>
    <xf numFmtId="0" fontId="22" fillId="19" borderId="9" xfId="0" applyNumberFormat="1" applyFont="1" applyFill="1" applyBorder="1" applyAlignment="1">
      <alignment horizontal="center" vertical="center"/>
    </xf>
    <xf numFmtId="177" fontId="22" fillId="0" borderId="9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I20" sqref="I20"/>
    </sheetView>
  </sheetViews>
  <sheetFormatPr defaultColWidth="9.00390625" defaultRowHeight="14.25"/>
  <cols>
    <col min="1" max="1" width="11.00390625" style="0" customWidth="1"/>
    <col min="2" max="2" width="8.125" style="0" customWidth="1"/>
    <col min="3" max="3" width="7.375" style="0" customWidth="1"/>
    <col min="4" max="4" width="7.00390625" style="0" customWidth="1"/>
    <col min="5" max="5" width="7.50390625" style="0" customWidth="1"/>
    <col min="6" max="6" width="7.875" style="0" customWidth="1"/>
    <col min="7" max="7" width="6.375" style="0" customWidth="1"/>
    <col min="9" max="9" width="8.375" style="0" customWidth="1"/>
    <col min="11" max="11" width="6.75390625" style="0" customWidth="1"/>
    <col min="12" max="12" width="7.125" style="0" customWidth="1"/>
    <col min="13" max="13" width="7.25390625" style="0" customWidth="1"/>
    <col min="14" max="16" width="7.625" style="0" customWidth="1"/>
    <col min="17" max="17" width="5.625" style="0" customWidth="1"/>
  </cols>
  <sheetData>
    <row r="1" spans="1:8" ht="14.25">
      <c r="A1" t="s">
        <v>17</v>
      </c>
      <c r="C1" s="1"/>
      <c r="D1" s="1"/>
      <c r="E1" s="1"/>
      <c r="F1" s="1"/>
      <c r="G1" s="1"/>
      <c r="H1" s="1"/>
    </row>
    <row r="3" spans="1:17" ht="22.5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6" spans="1:17" ht="21.75" customHeight="1">
      <c r="A6" s="26" t="s">
        <v>0</v>
      </c>
      <c r="B6" s="26" t="s">
        <v>24</v>
      </c>
      <c r="C6" s="26" t="s">
        <v>1</v>
      </c>
      <c r="D6" s="26"/>
      <c r="E6" s="26"/>
      <c r="F6" s="26"/>
      <c r="G6" s="26"/>
      <c r="H6" s="26" t="s">
        <v>26</v>
      </c>
      <c r="I6" s="26" t="s">
        <v>2</v>
      </c>
      <c r="J6" s="26" t="s">
        <v>18</v>
      </c>
      <c r="K6" s="26" t="s">
        <v>3</v>
      </c>
      <c r="L6" s="26" t="s">
        <v>4</v>
      </c>
      <c r="M6" s="26" t="s">
        <v>5</v>
      </c>
      <c r="N6" s="26" t="s">
        <v>6</v>
      </c>
      <c r="O6" s="31" t="s">
        <v>25</v>
      </c>
      <c r="P6" s="26" t="s">
        <v>7</v>
      </c>
      <c r="Q6" s="27" t="s">
        <v>8</v>
      </c>
    </row>
    <row r="7" spans="1:17" ht="67.5" customHeight="1">
      <c r="A7" s="26"/>
      <c r="B7" s="26"/>
      <c r="C7" s="4" t="s">
        <v>9</v>
      </c>
      <c r="D7" s="17" t="s">
        <v>20</v>
      </c>
      <c r="E7" s="4" t="s">
        <v>10</v>
      </c>
      <c r="F7" s="17" t="s">
        <v>21</v>
      </c>
      <c r="G7" s="4" t="s">
        <v>11</v>
      </c>
      <c r="H7" s="26"/>
      <c r="I7" s="26"/>
      <c r="J7" s="26"/>
      <c r="K7" s="26"/>
      <c r="L7" s="26"/>
      <c r="M7" s="26"/>
      <c r="N7" s="26"/>
      <c r="O7" s="29"/>
      <c r="P7" s="26"/>
      <c r="Q7" s="27"/>
    </row>
    <row r="8" spans="1:17" ht="21" customHeight="1">
      <c r="A8" s="2" t="s">
        <v>19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/>
    </row>
    <row r="9" spans="1:17" ht="23.25" customHeight="1">
      <c r="A9" s="5" t="s">
        <v>22</v>
      </c>
      <c r="B9" s="3">
        <f>SUM(B10:B13)</f>
        <v>1481808</v>
      </c>
      <c r="C9" s="3">
        <f aca="true" t="shared" si="0" ref="C9:J9">SUM(C10:C13)</f>
        <v>1007925</v>
      </c>
      <c r="D9" s="6">
        <f t="shared" si="0"/>
        <v>1257</v>
      </c>
      <c r="E9" s="3">
        <f t="shared" si="0"/>
        <v>473883</v>
      </c>
      <c r="F9" s="6">
        <f t="shared" si="0"/>
        <v>347</v>
      </c>
      <c r="G9" s="6">
        <f t="shared" si="0"/>
        <v>1604</v>
      </c>
      <c r="H9" s="7">
        <f t="shared" si="0"/>
        <v>1.3531791361357501</v>
      </c>
      <c r="I9" s="3">
        <f t="shared" si="0"/>
        <v>2301.38</v>
      </c>
      <c r="J9" s="7">
        <f t="shared" si="0"/>
        <v>0.32359006921047584</v>
      </c>
      <c r="K9" s="3"/>
      <c r="L9" s="3"/>
      <c r="M9" s="3"/>
      <c r="N9" s="7">
        <f>SUM(N10:N13)</f>
        <v>2.0112788025131563</v>
      </c>
      <c r="O9" s="3">
        <f>SUM(O10:O13)</f>
        <v>693</v>
      </c>
      <c r="P9" s="16">
        <f>SUM(P10:P13)</f>
        <v>410.1</v>
      </c>
      <c r="Q9" s="8"/>
    </row>
    <row r="10" spans="1:17" ht="21.75" customHeight="1">
      <c r="A10" s="5" t="s">
        <v>12</v>
      </c>
      <c r="B10" s="3">
        <v>430012</v>
      </c>
      <c r="C10" s="2">
        <v>311150</v>
      </c>
      <c r="D10" s="2">
        <v>373</v>
      </c>
      <c r="E10" s="2">
        <v>118862</v>
      </c>
      <c r="F10" s="2">
        <v>95</v>
      </c>
      <c r="G10" s="2">
        <v>468</v>
      </c>
      <c r="H10" s="2">
        <v>0.3948</v>
      </c>
      <c r="I10" s="2">
        <v>572.4</v>
      </c>
      <c r="J10" s="2">
        <v>0.0805</v>
      </c>
      <c r="K10" s="2">
        <v>3730</v>
      </c>
      <c r="L10" s="2">
        <v>0.94</v>
      </c>
      <c r="M10" s="9" t="s">
        <v>13</v>
      </c>
      <c r="N10" s="24">
        <v>0.4471</v>
      </c>
      <c r="O10" s="2">
        <v>152</v>
      </c>
      <c r="P10" s="2">
        <v>93.2</v>
      </c>
      <c r="Q10" s="8"/>
    </row>
    <row r="11" spans="1:17" ht="22.5" customHeight="1">
      <c r="A11" s="10" t="s">
        <v>15</v>
      </c>
      <c r="B11" s="11">
        <v>864351</v>
      </c>
      <c r="C11" s="19">
        <v>592974</v>
      </c>
      <c r="D11" s="20">
        <v>712</v>
      </c>
      <c r="E11" s="19">
        <v>271377</v>
      </c>
      <c r="F11" s="20">
        <v>217</v>
      </c>
      <c r="G11" s="20">
        <v>929</v>
      </c>
      <c r="H11" s="21">
        <f>929*0.7/82976*100</f>
        <v>0.7837205939066718</v>
      </c>
      <c r="I11" s="19">
        <v>1168.4</v>
      </c>
      <c r="J11" s="21">
        <f>+I11*0.3/213407*100</f>
        <v>0.16424953258327984</v>
      </c>
      <c r="K11" s="12">
        <v>2695</v>
      </c>
      <c r="L11" s="12">
        <v>1.3</v>
      </c>
      <c r="M11" s="13">
        <v>1</v>
      </c>
      <c r="N11" s="21">
        <v>1.2344</v>
      </c>
      <c r="O11" s="13">
        <v>423.6</v>
      </c>
      <c r="P11" s="13">
        <v>253.4</v>
      </c>
      <c r="Q11" s="8"/>
    </row>
    <row r="12" spans="1:17" ht="22.5" customHeight="1">
      <c r="A12" s="5" t="s">
        <v>16</v>
      </c>
      <c r="B12" s="14">
        <v>79000</v>
      </c>
      <c r="C12" s="19">
        <v>35200</v>
      </c>
      <c r="D12" s="20">
        <v>42</v>
      </c>
      <c r="E12" s="22">
        <v>43800</v>
      </c>
      <c r="F12" s="20">
        <v>35</v>
      </c>
      <c r="G12" s="20">
        <v>77</v>
      </c>
      <c r="H12" s="21">
        <f>77*0.7/82976*100</f>
        <v>0.06495854222907829</v>
      </c>
      <c r="I12" s="23">
        <v>111.26</v>
      </c>
      <c r="J12" s="21">
        <f>+I12*0.3/213407*100</f>
        <v>0.01564053662719592</v>
      </c>
      <c r="K12" s="14">
        <v>2695</v>
      </c>
      <c r="L12" s="14">
        <v>1.3</v>
      </c>
      <c r="M12" s="15">
        <v>1</v>
      </c>
      <c r="N12" s="21">
        <f>+(H12+J12)*L12</f>
        <v>0.10477880251315648</v>
      </c>
      <c r="O12" s="13">
        <v>40.4</v>
      </c>
      <c r="P12" s="13">
        <v>17.1</v>
      </c>
      <c r="Q12" s="8"/>
    </row>
    <row r="13" spans="1:17" ht="29.25" customHeight="1">
      <c r="A13" s="5" t="s">
        <v>14</v>
      </c>
      <c r="B13" s="3">
        <v>108445</v>
      </c>
      <c r="C13" s="2">
        <v>68601</v>
      </c>
      <c r="D13" s="2">
        <v>130</v>
      </c>
      <c r="E13" s="2">
        <v>39844</v>
      </c>
      <c r="F13" s="2">
        <v>0</v>
      </c>
      <c r="G13" s="2">
        <v>130</v>
      </c>
      <c r="H13" s="2">
        <v>0.1097</v>
      </c>
      <c r="I13" s="2">
        <v>449.32</v>
      </c>
      <c r="J13" s="2">
        <v>0.0632</v>
      </c>
      <c r="K13" s="2">
        <v>2965</v>
      </c>
      <c r="L13" s="2">
        <v>1.18</v>
      </c>
      <c r="M13" s="2">
        <v>1.1</v>
      </c>
      <c r="N13" s="2">
        <v>0.225</v>
      </c>
      <c r="O13" s="2">
        <v>77</v>
      </c>
      <c r="P13" s="2">
        <v>46.4</v>
      </c>
      <c r="Q13" s="8"/>
    </row>
    <row r="14" spans="1:17" ht="17.25" customHeight="1">
      <c r="A14" s="33" t="s">
        <v>27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5" ht="14.25">
      <c r="A15" s="32" t="s">
        <v>28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8"/>
    </row>
  </sheetData>
  <sheetProtection/>
  <mergeCells count="16">
    <mergeCell ref="M6:M7"/>
    <mergeCell ref="N6:N7"/>
    <mergeCell ref="A15:N15"/>
    <mergeCell ref="P6:P7"/>
    <mergeCell ref="Q6:Q7"/>
    <mergeCell ref="A14:Q14"/>
    <mergeCell ref="A3:Q3"/>
    <mergeCell ref="A6:A7"/>
    <mergeCell ref="B6:B7"/>
    <mergeCell ref="C6:G6"/>
    <mergeCell ref="H6:H7"/>
    <mergeCell ref="I6:I7"/>
    <mergeCell ref="J6:J7"/>
    <mergeCell ref="K6:K7"/>
    <mergeCell ref="O6:O7"/>
    <mergeCell ref="L6:L7"/>
  </mergeCells>
  <printOptions/>
  <pageMargins left="0.5511811023622047" right="0.15748031496062992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2017-08-22T07:52:19Z</cp:lastPrinted>
  <dcterms:created xsi:type="dcterms:W3CDTF">2015-12-11T07:12:22Z</dcterms:created>
  <dcterms:modified xsi:type="dcterms:W3CDTF">2017-11-07T03:05:47Z</dcterms:modified>
  <cp:category/>
  <cp:version/>
  <cp:contentType/>
  <cp:contentStatus/>
</cp:coreProperties>
</file>